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<sst xmlns="http://schemas.openxmlformats.org/spreadsheetml/2006/main" count="75" uniqueCount="55">
  <si>
    <t>County</t>
  </si>
  <si>
    <t>Name</t>
  </si>
  <si>
    <t>NCES ID</t>
  </si>
  <si>
    <t>State District ID</t>
  </si>
  <si>
    <t>Schools</t>
  </si>
  <si>
    <t>Students</t>
  </si>
  <si>
    <t>Teachers</t>
  </si>
  <si>
    <t>Federal</t>
  </si>
  <si>
    <t>Local</t>
  </si>
  <si>
    <t>State</t>
  </si>
  <si>
    <t>Revised</t>
  </si>
  <si>
    <t>Loan</t>
  </si>
  <si>
    <t>Santa Cruz</t>
  </si>
  <si>
    <t>Bonny Doon Union Elementary</t>
  </si>
  <si>
    <t>CA-4469732</t>
  </si>
  <si>
    <t xml:space="preserve">California Connections Academy Monterey Bay </t>
  </si>
  <si>
    <t>CA-0139410</t>
  </si>
  <si>
    <t xml:space="preserve">Ceiba College Preparatory Academy  </t>
  </si>
  <si>
    <t>CA-0117804</t>
  </si>
  <si>
    <t>Happy Valley Elementary</t>
  </si>
  <si>
    <t>CA-4469757</t>
  </si>
  <si>
    <t>Live Oak Elementary</t>
  </si>
  <si>
    <t>CA-4469765</t>
  </si>
  <si>
    <t>Loma Prieta Joint Union Elementary</t>
  </si>
  <si>
    <t>CA-4369500</t>
  </si>
  <si>
    <t>Mountain Elementary</t>
  </si>
  <si>
    <t>CA-4469773</t>
  </si>
  <si>
    <t>North Santa Cruz County Selpa</t>
  </si>
  <si>
    <t>CA-4440832</t>
  </si>
  <si>
    <t>Ocean Grove Charter District</t>
  </si>
  <si>
    <t>CA-0110007</t>
  </si>
  <si>
    <t xml:space="preserve">Pacific Collegiate Charter  </t>
  </si>
  <si>
    <t>CA-4430252</t>
  </si>
  <si>
    <t>Pacific Elementary</t>
  </si>
  <si>
    <t>CA-4469781</t>
  </si>
  <si>
    <t>Pajaro Valley Unified</t>
  </si>
  <si>
    <t>CA-4469799</t>
  </si>
  <si>
    <t>San Lorenzo Valley Unified</t>
  </si>
  <si>
    <t>CA-4469807</t>
  </si>
  <si>
    <t>Santa Cruz City Elementary</t>
  </si>
  <si>
    <t>CA-4469815</t>
  </si>
  <si>
    <t xml:space="preserve"> </t>
  </si>
  <si>
    <t>Santa Cruz City Elementary/High</t>
  </si>
  <si>
    <t>CA-4440261</t>
  </si>
  <si>
    <t>Santa Cruz City High</t>
  </si>
  <si>
    <t>CA-4469823</t>
  </si>
  <si>
    <t>Santa Cruz County Office of Education</t>
  </si>
  <si>
    <t>CA-4410447</t>
  </si>
  <si>
    <t>Scotts Valley Unified</t>
  </si>
  <si>
    <t>CA-4475432</t>
  </si>
  <si>
    <t>Soquel Union Elementary</t>
  </si>
  <si>
    <t>CA-4469849</t>
  </si>
  <si>
    <t xml:space="preserve">Watsonville Prep  </t>
  </si>
  <si>
    <t>CA-0138909</t>
  </si>
  <si>
    <t>TOTALS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</si>
</sst>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3">
    <font>
      <sz val="10"/>
      <name val="Arial"/>
      <family val="2"/>
    </font>
    <font>
      <b/>
      <sz val="14"/>
      <name val="Palatino Linotype"/>
      <family val="1"/>
    </font>
    <font>
      <sz val="15"/>
      <name val="Palatino Linotype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1" xfId="0" applyFont="1" applyBorder="1" applyAlignment="1">
      <alignment horizontal="right"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5" fontId="2" fillId="0" borderId="1" xfId="0" applyNumberFormat="1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3" xfId="0" applyFont="1" applyBorder="1" applyAlignment="1">
      <alignment horizontal="right"/>
    </xf>
    <xf numFmtId="165" fontId="2" fillId="0" borderId="3" xfId="0" applyNumberFormat="1" applyFont="1" applyBorder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F1">
      <selection activeCell="N23" sqref="B23:N23"/>
    </sheetView>
  </sheetViews>
  <sheetFormatPr defaultColWidth="12.57421875" defaultRowHeight="12.75"/>
  <cols>
    <col min="1" max="1" width="15.57421875" style="0" customWidth="1"/>
    <col min="2" max="2" width="63.57421875" style="0" customWidth="1"/>
    <col min="3" max="3" width="14.57421875" style="0" customWidth="1"/>
    <col min="4" max="4" width="24.140625" style="0" customWidth="1"/>
    <col min="5" max="5" width="11.57421875" style="0" customWidth="1"/>
    <col min="6" max="6" width="19.00390625" style="0" customWidth="1"/>
    <col min="7" max="7" width="18.28125" style="0" customWidth="1"/>
    <col min="8" max="8" width="19.7109375" style="0" customWidth="1"/>
    <col min="9" max="9" width="20.57421875" style="0" customWidth="1"/>
    <col min="10" max="10" width="17.8515625" style="0" customWidth="1"/>
    <col min="11" max="11" width="18.57421875" style="0" customWidth="1"/>
    <col min="12" max="12" width="21.57421875" style="0" customWidth="1"/>
    <col min="13" max="16384" width="11.57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4" ht="12.75">
      <c r="A2" s="2" t="s">
        <v>12</v>
      </c>
      <c r="B2" s="3" t="s">
        <v>13</v>
      </c>
      <c r="C2" s="4">
        <v>605640</v>
      </c>
      <c r="D2" s="5" t="s">
        <v>14</v>
      </c>
      <c r="E2" s="3">
        <v>1</v>
      </c>
      <c r="F2" s="3">
        <v>115</v>
      </c>
      <c r="G2" s="3">
        <v>7</v>
      </c>
      <c r="H2" s="6">
        <v>254000</v>
      </c>
      <c r="I2" s="6">
        <v>1871000</v>
      </c>
      <c r="J2" s="6">
        <v>336000</v>
      </c>
      <c r="K2" s="6">
        <f>J2*M2</f>
        <v>151200</v>
      </c>
      <c r="L2" s="6">
        <f>J2-K2</f>
        <v>184800</v>
      </c>
      <c r="M2" s="7">
        <v>0.45</v>
      </c>
      <c r="N2" s="8">
        <f>L2/(H2+I2+K2)</f>
        <v>0.08118794482031456</v>
      </c>
    </row>
    <row r="3" spans="1:14" ht="12.75">
      <c r="A3" s="2" t="s">
        <v>12</v>
      </c>
      <c r="B3" s="3" t="s">
        <v>15</v>
      </c>
      <c r="C3" s="4">
        <v>602517</v>
      </c>
      <c r="D3" s="5" t="s">
        <v>16</v>
      </c>
      <c r="E3" s="3">
        <v>1</v>
      </c>
      <c r="F3" s="3">
        <v>476</v>
      </c>
      <c r="G3" s="3">
        <v>11</v>
      </c>
      <c r="H3" s="6">
        <v>53000</v>
      </c>
      <c r="I3" s="6">
        <v>2333000</v>
      </c>
      <c r="J3" s="6">
        <v>1121000</v>
      </c>
      <c r="K3" s="6">
        <f>J3*M3</f>
        <v>504450</v>
      </c>
      <c r="L3" s="6">
        <f>J3-K3</f>
        <v>616550</v>
      </c>
      <c r="M3" s="7">
        <v>0.45</v>
      </c>
      <c r="N3" s="8">
        <f>L3/(H3+I3+K3)</f>
        <v>0.21330588662664984</v>
      </c>
    </row>
    <row r="4" spans="1:14" ht="12.75">
      <c r="A4" s="2" t="s">
        <v>12</v>
      </c>
      <c r="B4" s="3" t="s">
        <v>17</v>
      </c>
      <c r="C4" s="4">
        <v>602428</v>
      </c>
      <c r="D4" s="5" t="s">
        <v>18</v>
      </c>
      <c r="E4" s="3">
        <v>1</v>
      </c>
      <c r="F4" s="3">
        <v>511</v>
      </c>
      <c r="G4" s="3">
        <v>31</v>
      </c>
      <c r="H4" s="6">
        <v>1144000</v>
      </c>
      <c r="I4" s="6">
        <v>3299000</v>
      </c>
      <c r="J4" s="6">
        <v>4580000</v>
      </c>
      <c r="K4" s="6">
        <f>J4*M4</f>
        <v>2061000</v>
      </c>
      <c r="L4" s="6">
        <f>J4-K4</f>
        <v>2519000</v>
      </c>
      <c r="M4" s="7">
        <v>0.45</v>
      </c>
      <c r="N4" s="8">
        <f>L4/(H4+I4+K4)</f>
        <v>0.38730012300123</v>
      </c>
    </row>
    <row r="5" spans="1:14" ht="12.75">
      <c r="A5" s="2" t="s">
        <v>12</v>
      </c>
      <c r="B5" s="3" t="s">
        <v>19</v>
      </c>
      <c r="C5" s="4">
        <v>616560</v>
      </c>
      <c r="D5" s="5" t="s">
        <v>20</v>
      </c>
      <c r="E5" s="3">
        <v>1</v>
      </c>
      <c r="F5" s="3">
        <v>120</v>
      </c>
      <c r="G5" s="3">
        <v>7</v>
      </c>
      <c r="H5" s="6">
        <v>96000</v>
      </c>
      <c r="I5" s="6">
        <v>1224000</v>
      </c>
      <c r="J5" s="6">
        <v>281000</v>
      </c>
      <c r="K5" s="6">
        <f>J5*M5</f>
        <v>126450</v>
      </c>
      <c r="L5" s="6">
        <f>J5-K5</f>
        <v>154550</v>
      </c>
      <c r="M5" s="7">
        <v>0.45</v>
      </c>
      <c r="N5" s="8">
        <f>L5/(H5+I5+K5)</f>
        <v>0.1068477997856822</v>
      </c>
    </row>
    <row r="6" spans="1:14" ht="12.75">
      <c r="A6" s="2" t="s">
        <v>12</v>
      </c>
      <c r="B6" s="3" t="s">
        <v>21</v>
      </c>
      <c r="C6" s="4">
        <v>621990</v>
      </c>
      <c r="D6" s="5" t="s">
        <v>22</v>
      </c>
      <c r="E6" s="3">
        <v>7</v>
      </c>
      <c r="F6" s="9">
        <v>1691</v>
      </c>
      <c r="G6" s="3">
        <v>81</v>
      </c>
      <c r="H6" s="6">
        <v>4646000</v>
      </c>
      <c r="I6" s="6">
        <v>11707000</v>
      </c>
      <c r="J6" s="6">
        <v>15636000</v>
      </c>
      <c r="K6" s="6">
        <f>J6*M6</f>
        <v>7036200</v>
      </c>
      <c r="L6" s="6">
        <f>J6-K6</f>
        <v>8599800</v>
      </c>
      <c r="M6" s="7">
        <v>0.45</v>
      </c>
      <c r="N6" s="8">
        <f>L6/(H6+I6+K6)</f>
        <v>0.36768252013749936</v>
      </c>
    </row>
    <row r="7" spans="1:14" ht="12.75">
      <c r="A7" s="2" t="s">
        <v>12</v>
      </c>
      <c r="B7" s="3" t="s">
        <v>23</v>
      </c>
      <c r="C7" s="4">
        <v>622350</v>
      </c>
      <c r="D7" s="5" t="s">
        <v>24</v>
      </c>
      <c r="E7" s="3">
        <v>2</v>
      </c>
      <c r="F7" s="9">
        <v>436</v>
      </c>
      <c r="G7" s="3">
        <v>19</v>
      </c>
      <c r="H7" s="6">
        <v>405000</v>
      </c>
      <c r="I7" s="6">
        <v>6519000</v>
      </c>
      <c r="J7" s="6">
        <v>1088000</v>
      </c>
      <c r="K7" s="6">
        <f>J7*M7</f>
        <v>489600</v>
      </c>
      <c r="L7" s="6">
        <f>J7-K7</f>
        <v>598400</v>
      </c>
      <c r="M7" s="7">
        <v>0.45</v>
      </c>
      <c r="N7" s="8">
        <f>L7/(H7+I7+K7)</f>
        <v>0.08071652098845365</v>
      </c>
    </row>
    <row r="8" spans="1:14" ht="12.75">
      <c r="A8" s="2" t="s">
        <v>12</v>
      </c>
      <c r="B8" s="3" t="s">
        <v>25</v>
      </c>
      <c r="C8" s="4">
        <v>626070</v>
      </c>
      <c r="D8" s="5" t="s">
        <v>26</v>
      </c>
      <c r="E8" s="3">
        <v>1</v>
      </c>
      <c r="F8" s="9">
        <v>160</v>
      </c>
      <c r="G8" s="3">
        <v>8</v>
      </c>
      <c r="H8" s="6">
        <v>78000</v>
      </c>
      <c r="I8" s="6">
        <v>1314000</v>
      </c>
      <c r="J8" s="6">
        <v>694000</v>
      </c>
      <c r="K8" s="6">
        <f>J8*M8</f>
        <v>312300</v>
      </c>
      <c r="L8" s="6">
        <f>J8-K8</f>
        <v>381700</v>
      </c>
      <c r="M8" s="7">
        <v>0.45</v>
      </c>
      <c r="N8" s="8">
        <f>L8/(H8+I8+K8)</f>
        <v>0.2239629173267617</v>
      </c>
    </row>
    <row r="9" spans="1:14" ht="12.75">
      <c r="A9" s="2" t="s">
        <v>12</v>
      </c>
      <c r="B9" s="3" t="s">
        <v>27</v>
      </c>
      <c r="C9" s="4">
        <v>601358</v>
      </c>
      <c r="D9" s="5" t="s">
        <v>28</v>
      </c>
      <c r="E9" s="3">
        <v>0</v>
      </c>
      <c r="F9" s="9">
        <v>0</v>
      </c>
      <c r="G9" s="3">
        <v>0</v>
      </c>
      <c r="H9" s="6">
        <v>24000</v>
      </c>
      <c r="I9" s="6">
        <v>336000</v>
      </c>
      <c r="J9" s="6">
        <v>0</v>
      </c>
      <c r="K9" s="6">
        <f>J9*M9</f>
        <v>0</v>
      </c>
      <c r="L9" s="6">
        <f>J9-K9</f>
        <v>0</v>
      </c>
      <c r="M9" s="7">
        <v>0.45</v>
      </c>
      <c r="N9" s="8">
        <f>L9/(H9+I9+K9)</f>
        <v>0</v>
      </c>
    </row>
    <row r="10" spans="1:14" ht="12.75">
      <c r="A10" s="2" t="s">
        <v>12</v>
      </c>
      <c r="B10" s="3" t="s">
        <v>29</v>
      </c>
      <c r="C10" s="4">
        <v>601472</v>
      </c>
      <c r="D10" s="5" t="s">
        <v>30</v>
      </c>
      <c r="E10" s="3">
        <v>1</v>
      </c>
      <c r="F10" s="9">
        <v>3023</v>
      </c>
      <c r="G10" s="3">
        <v>131</v>
      </c>
      <c r="H10" s="6">
        <v>2985000</v>
      </c>
      <c r="I10" s="6">
        <v>13268000</v>
      </c>
      <c r="J10" s="6">
        <v>13970000</v>
      </c>
      <c r="K10" s="6">
        <f>J10*M10</f>
        <v>6286500</v>
      </c>
      <c r="L10" s="6">
        <f>J10-K10</f>
        <v>7683500</v>
      </c>
      <c r="M10" s="7">
        <v>0.45</v>
      </c>
      <c r="N10" s="8">
        <f>L10/(H10+I10+K10)</f>
        <v>0.34089043678874864</v>
      </c>
    </row>
    <row r="11" spans="1:14" ht="12.75">
      <c r="A11" s="2" t="s">
        <v>12</v>
      </c>
      <c r="B11" s="3" t="s">
        <v>31</v>
      </c>
      <c r="C11" s="4">
        <v>602542</v>
      </c>
      <c r="D11" s="5" t="s">
        <v>32</v>
      </c>
      <c r="E11" s="3">
        <v>1</v>
      </c>
      <c r="F11" s="9">
        <v>533</v>
      </c>
      <c r="G11" s="3">
        <v>35</v>
      </c>
      <c r="H11" s="6">
        <v>685000</v>
      </c>
      <c r="I11" s="6">
        <v>4127000</v>
      </c>
      <c r="J11" s="6">
        <v>2031000</v>
      </c>
      <c r="K11" s="6">
        <f>J11*M11</f>
        <v>913950</v>
      </c>
      <c r="L11" s="6">
        <f>J11-K11</f>
        <v>1117050</v>
      </c>
      <c r="M11" s="7">
        <v>0.45</v>
      </c>
      <c r="N11" s="8">
        <f>L11/(H11+I11+K11)</f>
        <v>0.1950855316585021</v>
      </c>
    </row>
    <row r="12" spans="1:14" ht="12.75">
      <c r="A12" s="2" t="s">
        <v>12</v>
      </c>
      <c r="B12" s="3" t="s">
        <v>33</v>
      </c>
      <c r="C12" s="4">
        <v>629340</v>
      </c>
      <c r="D12" s="5" t="s">
        <v>34</v>
      </c>
      <c r="E12" s="3">
        <v>1</v>
      </c>
      <c r="F12" s="9">
        <v>154</v>
      </c>
      <c r="G12" s="3">
        <v>9</v>
      </c>
      <c r="H12" s="6">
        <v>185000</v>
      </c>
      <c r="I12" s="6">
        <v>622000</v>
      </c>
      <c r="J12" s="6">
        <v>1485000</v>
      </c>
      <c r="K12" s="6">
        <f>J12*M12</f>
        <v>668250</v>
      </c>
      <c r="L12" s="6">
        <f>J12-K12</f>
        <v>816750</v>
      </c>
      <c r="M12" s="7">
        <v>0.45</v>
      </c>
      <c r="N12" s="8">
        <f>L12/(H12+I12+K12)</f>
        <v>0.5536349771225216</v>
      </c>
    </row>
    <row r="13" spans="1:14" ht="12.75">
      <c r="A13" s="2" t="s">
        <v>12</v>
      </c>
      <c r="B13" s="3" t="s">
        <v>35</v>
      </c>
      <c r="C13" s="4">
        <v>629490</v>
      </c>
      <c r="D13" s="5" t="s">
        <v>36</v>
      </c>
      <c r="E13" s="3">
        <v>34</v>
      </c>
      <c r="F13" s="9">
        <v>17452</v>
      </c>
      <c r="G13" s="3">
        <v>832</v>
      </c>
      <c r="H13" s="6">
        <v>56120000</v>
      </c>
      <c r="I13" s="6">
        <v>97887000</v>
      </c>
      <c r="J13" s="6">
        <v>187208000</v>
      </c>
      <c r="K13" s="6">
        <f>J13*M13</f>
        <v>84243600</v>
      </c>
      <c r="L13" s="6">
        <f>J13-K13</f>
        <v>102964400</v>
      </c>
      <c r="M13" s="7">
        <v>0.45</v>
      </c>
      <c r="N13" s="8">
        <f>L13/(H13+I13+K13)</f>
        <v>0.4321684814225022</v>
      </c>
    </row>
    <row r="14" spans="1:14" ht="12.75">
      <c r="A14" s="2" t="s">
        <v>12</v>
      </c>
      <c r="B14" s="3" t="s">
        <v>37</v>
      </c>
      <c r="C14" s="4">
        <v>634740</v>
      </c>
      <c r="D14" s="5" t="s">
        <v>38</v>
      </c>
      <c r="E14" s="3">
        <v>6</v>
      </c>
      <c r="F14" s="9">
        <v>2384</v>
      </c>
      <c r="G14" s="3">
        <v>106</v>
      </c>
      <c r="H14" s="6">
        <v>2668000</v>
      </c>
      <c r="I14" s="6">
        <v>31366000</v>
      </c>
      <c r="J14" s="6">
        <v>18943000</v>
      </c>
      <c r="K14" s="6">
        <f>J14*M14</f>
        <v>8524350</v>
      </c>
      <c r="L14" s="6">
        <f>J14-K14</f>
        <v>10418650</v>
      </c>
      <c r="M14" s="7">
        <v>0.45</v>
      </c>
      <c r="N14" s="8">
        <f>L14/(H14+I14+K14)</f>
        <v>0.24480859807769803</v>
      </c>
    </row>
    <row r="15" spans="1:14" ht="12.75">
      <c r="A15" s="2" t="s">
        <v>12</v>
      </c>
      <c r="B15" s="3" t="s">
        <v>39</v>
      </c>
      <c r="C15" s="4">
        <v>635590</v>
      </c>
      <c r="D15" s="5" t="s">
        <v>40</v>
      </c>
      <c r="E15" s="3">
        <v>5</v>
      </c>
      <c r="F15" s="9">
        <v>1724</v>
      </c>
      <c r="G15" s="3">
        <v>79</v>
      </c>
      <c r="H15" s="6">
        <v>0</v>
      </c>
      <c r="I15" s="6">
        <v>0</v>
      </c>
      <c r="J15" s="6">
        <v>0</v>
      </c>
      <c r="K15" s="6">
        <f>J15*M15</f>
        <v>0</v>
      </c>
      <c r="L15" s="6">
        <f>J15-K15</f>
        <v>0</v>
      </c>
      <c r="M15" s="7">
        <v>0.45</v>
      </c>
      <c r="N15" s="8" t="s">
        <v>41</v>
      </c>
    </row>
    <row r="16" spans="1:14" ht="12.75">
      <c r="A16" s="2" t="s">
        <v>12</v>
      </c>
      <c r="B16" s="3" t="s">
        <v>42</v>
      </c>
      <c r="C16" s="4">
        <v>601327</v>
      </c>
      <c r="D16" s="5" t="s">
        <v>43</v>
      </c>
      <c r="E16" s="3">
        <v>0</v>
      </c>
      <c r="F16" s="9">
        <v>0</v>
      </c>
      <c r="G16" s="3">
        <v>0</v>
      </c>
      <c r="H16" s="6">
        <v>8972000</v>
      </c>
      <c r="I16" s="6">
        <v>90516000</v>
      </c>
      <c r="J16" s="6">
        <v>24912000</v>
      </c>
      <c r="K16" s="6">
        <f>J16*M16</f>
        <v>11210400</v>
      </c>
      <c r="L16" s="6">
        <f>J16-K16</f>
        <v>13701600</v>
      </c>
      <c r="M16" s="7">
        <v>0.45</v>
      </c>
      <c r="N16" s="8">
        <f>L16/(H16+I16+K16)</f>
        <v>0.12377414669046707</v>
      </c>
    </row>
    <row r="17" spans="1:14" ht="12.75">
      <c r="A17" s="2" t="s">
        <v>12</v>
      </c>
      <c r="B17" s="3" t="s">
        <v>44</v>
      </c>
      <c r="C17" s="4">
        <v>635600</v>
      </c>
      <c r="D17" s="5" t="s">
        <v>45</v>
      </c>
      <c r="E17" s="3">
        <v>9</v>
      </c>
      <c r="F17" s="9">
        <v>4394</v>
      </c>
      <c r="G17" s="3">
        <v>223</v>
      </c>
      <c r="H17" s="6">
        <v>0</v>
      </c>
      <c r="I17" s="6">
        <v>0</v>
      </c>
      <c r="J17" s="6">
        <v>0</v>
      </c>
      <c r="K17" s="6">
        <f>J17*M17</f>
        <v>0</v>
      </c>
      <c r="L17" s="6">
        <f>J17-K17</f>
        <v>0</v>
      </c>
      <c r="M17" s="7">
        <v>0.45</v>
      </c>
      <c r="N17" s="8" t="s">
        <v>41</v>
      </c>
    </row>
    <row r="18" spans="1:14" ht="12.75">
      <c r="A18" s="2" t="s">
        <v>12</v>
      </c>
      <c r="B18" s="3" t="s">
        <v>46</v>
      </c>
      <c r="C18" s="4">
        <v>691036</v>
      </c>
      <c r="D18" s="5" t="s">
        <v>47</v>
      </c>
      <c r="E18" s="3">
        <v>4</v>
      </c>
      <c r="F18" s="9">
        <v>1070</v>
      </c>
      <c r="G18" s="3">
        <v>56</v>
      </c>
      <c r="H18" s="6">
        <v>11673000</v>
      </c>
      <c r="I18" s="6">
        <v>22679000</v>
      </c>
      <c r="J18" s="6">
        <v>30161000</v>
      </c>
      <c r="K18" s="6">
        <f>J18*M18</f>
        <v>13572450</v>
      </c>
      <c r="L18" s="6">
        <f>J18-K18</f>
        <v>16588550</v>
      </c>
      <c r="M18" s="7">
        <v>0.45</v>
      </c>
      <c r="N18" s="8">
        <f>L18/(H18+I18+K18)</f>
        <v>0.34613960097611973</v>
      </c>
    </row>
    <row r="19" spans="1:14" ht="12.75">
      <c r="A19" s="2" t="s">
        <v>12</v>
      </c>
      <c r="B19" s="3" t="s">
        <v>48</v>
      </c>
      <c r="C19" s="4">
        <v>600043</v>
      </c>
      <c r="D19" s="5" t="s">
        <v>49</v>
      </c>
      <c r="E19" s="3">
        <v>4</v>
      </c>
      <c r="F19" s="9">
        <v>2168</v>
      </c>
      <c r="G19" s="3">
        <v>97</v>
      </c>
      <c r="H19" s="6">
        <v>1619000</v>
      </c>
      <c r="I19" s="6">
        <v>20808000</v>
      </c>
      <c r="J19" s="6">
        <v>19941000</v>
      </c>
      <c r="K19" s="6">
        <f>J19*M19</f>
        <v>8973450</v>
      </c>
      <c r="L19" s="6">
        <f>J19-K19</f>
        <v>10967550</v>
      </c>
      <c r="M19" s="7">
        <v>0.45</v>
      </c>
      <c r="N19" s="8">
        <f>L19/(H19+I19+K19)</f>
        <v>0.34928002624166216</v>
      </c>
    </row>
    <row r="20" spans="1:14" ht="12.75">
      <c r="A20" s="2" t="s">
        <v>12</v>
      </c>
      <c r="B20" s="3" t="s">
        <v>50</v>
      </c>
      <c r="C20" s="4">
        <v>637290</v>
      </c>
      <c r="D20" s="5" t="s">
        <v>51</v>
      </c>
      <c r="E20" s="3">
        <v>5</v>
      </c>
      <c r="F20" s="9">
        <v>1654</v>
      </c>
      <c r="G20" s="3">
        <v>76</v>
      </c>
      <c r="H20" s="6">
        <v>2263000</v>
      </c>
      <c r="I20" s="6">
        <v>18082000</v>
      </c>
      <c r="J20" s="6">
        <v>5748000</v>
      </c>
      <c r="K20" s="6">
        <f>J20*M20</f>
        <v>2586600</v>
      </c>
      <c r="L20" s="6">
        <f>J20-K20</f>
        <v>3161400</v>
      </c>
      <c r="M20" s="7">
        <v>0.45</v>
      </c>
      <c r="N20" s="8">
        <f>L20/(H20+I20+K20)</f>
        <v>0.1378621640007675</v>
      </c>
    </row>
    <row r="21" spans="1:14" ht="12.75">
      <c r="A21" s="2" t="s">
        <v>12</v>
      </c>
      <c r="B21" s="10" t="s">
        <v>52</v>
      </c>
      <c r="C21" s="11">
        <v>602497</v>
      </c>
      <c r="D21" s="12" t="s">
        <v>53</v>
      </c>
      <c r="E21" s="10">
        <v>1</v>
      </c>
      <c r="F21" s="13">
        <v>396</v>
      </c>
      <c r="G21" s="10">
        <v>14</v>
      </c>
      <c r="H21" s="6">
        <v>717000</v>
      </c>
      <c r="I21" s="6">
        <v>530000</v>
      </c>
      <c r="J21" s="6">
        <v>2558000</v>
      </c>
      <c r="K21" s="6">
        <f>J21*M21</f>
        <v>1151100</v>
      </c>
      <c r="L21" s="6">
        <f>J21-K21</f>
        <v>1406900</v>
      </c>
      <c r="M21" s="7">
        <v>0.45</v>
      </c>
      <c r="N21" s="8">
        <f>L21/(H21+I21+K21)</f>
        <v>0.5866727826195738</v>
      </c>
    </row>
    <row r="22" ht="12.75">
      <c r="F22" s="14"/>
    </row>
    <row r="23" spans="1:14" ht="12.75">
      <c r="A23" s="2" t="s">
        <v>54</v>
      </c>
      <c r="B23" s="2">
        <v>20</v>
      </c>
      <c r="C23" s="2"/>
      <c r="D23" s="2"/>
      <c r="E23" s="2">
        <f>SUM(E2:E21)</f>
        <v>85</v>
      </c>
      <c r="F23" s="6">
        <f>SUM(F2:F21)</f>
        <v>38461</v>
      </c>
      <c r="G23" s="6">
        <f>SUM(G2:G21)</f>
        <v>1822</v>
      </c>
      <c r="H23" s="6">
        <f>SUM(H2:H21)</f>
        <v>94587000</v>
      </c>
      <c r="I23" s="6">
        <f>SUM(I2:I21)</f>
        <v>328488000</v>
      </c>
      <c r="J23" s="6">
        <f>SUM(J2:J21)</f>
        <v>330693000</v>
      </c>
      <c r="K23" s="6">
        <f>SUM(K2:K21)</f>
        <v>148811850</v>
      </c>
      <c r="L23" s="6">
        <f>SUM(L2:L21)</f>
        <v>181881150</v>
      </c>
      <c r="N23" s="8">
        <f>L23/(H23+I23+K23)</f>
        <v>0.3180369508408875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23:N23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23:N23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Zoll</dc:creator>
  <cp:keywords/>
  <dc:description/>
  <cp:lastModifiedBy>Peter Zoll</cp:lastModifiedBy>
  <dcterms:created xsi:type="dcterms:W3CDTF">2024-03-05T03:10:38Z</dcterms:created>
  <dcterms:modified xsi:type="dcterms:W3CDTF">2024-03-07T17:30:23Z</dcterms:modified>
  <cp:category/>
  <cp:version/>
  <cp:contentType/>
  <cp:contentStatus/>
  <cp:revision>10</cp:revision>
</cp:coreProperties>
</file>