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<sst xmlns="http://schemas.openxmlformats.org/spreadsheetml/2006/main" count="119" uniqueCount="85">
  <si>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</si>
  <si>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</si>
  <si>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</si>
  <si>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</si>
  <si>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</si>
  <si>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</si>
  <si>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</si>
  <si>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</si>
  <si>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</si>
  <si>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</si>
  <si>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</si>
  <si>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</si>
  <si>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Santa Barbara</t>
  </si>
  <si>
    <t xml:space="preserve">Adelante Charter </t>
  </si>
  <si>
    <t>CA-6118202</t>
  </si>
  <si>
    <t>Ballard Elementary</t>
  </si>
  <si>
    <t>CA-4269104</t>
  </si>
  <si>
    <t>Blochman Union Elementary</t>
  </si>
  <si>
    <t>CA-4269112</t>
  </si>
  <si>
    <t>Buellton Union Elementary</t>
  </si>
  <si>
    <t>CA-4269138</t>
  </si>
  <si>
    <t xml:space="preserve">California Connections Academy Central Coast </t>
  </si>
  <si>
    <t>CA-0138891</t>
  </si>
  <si>
    <t>Carpinteria Unified</t>
  </si>
  <si>
    <t>CA-4269146</t>
  </si>
  <si>
    <t>Cold Spring Elementary</t>
  </si>
  <si>
    <t>CA-4269161</t>
  </si>
  <si>
    <t>College Elementary</t>
  </si>
  <si>
    <t>CA-4269179</t>
  </si>
  <si>
    <t>Cuyama Joint Unified</t>
  </si>
  <si>
    <t>CA-4275010</t>
  </si>
  <si>
    <t xml:space="preserve">Family Partnership Charter </t>
  </si>
  <si>
    <t>CA-0111773</t>
  </si>
  <si>
    <t>Goleta Union Elementary</t>
  </si>
  <si>
    <t>CA-4269195</t>
  </si>
  <si>
    <t>Guadalupe Union Elementary</t>
  </si>
  <si>
    <t>CA-4269203</t>
  </si>
  <si>
    <t>Hope Elementary</t>
  </si>
  <si>
    <t>CA-4269211</t>
  </si>
  <si>
    <t>Lompoc Unified</t>
  </si>
  <si>
    <t>CA-4269229</t>
  </si>
  <si>
    <t>Los Olivos Elementary</t>
  </si>
  <si>
    <t>CA-4269245</t>
  </si>
  <si>
    <t xml:space="preserve">Manzanita Public Charter </t>
  </si>
  <si>
    <t>CA-0116921</t>
  </si>
  <si>
    <t>Montecito Union Elementary</t>
  </si>
  <si>
    <t>CA-4269252</t>
  </si>
  <si>
    <t xml:space="preserve">Olive Grove Charter - Buellton </t>
  </si>
  <si>
    <t>CA-0138388</t>
  </si>
  <si>
    <t xml:space="preserve">Olive Grove Charter - Lompoc </t>
  </si>
  <si>
    <t>CA-0138370</t>
  </si>
  <si>
    <t xml:space="preserve">Olive Grove Charter - Orcutt/Santa Maria </t>
  </si>
  <si>
    <t>CA-0138362</t>
  </si>
  <si>
    <t xml:space="preserve">Olive Grove Charter - Santa Barbara </t>
  </si>
  <si>
    <t>CA-0138396</t>
  </si>
  <si>
    <t>Orcutt Union Elementary</t>
  </si>
  <si>
    <t>CA-4269260</t>
  </si>
  <si>
    <t xml:space="preserve">Peabody Charter </t>
  </si>
  <si>
    <t>CA-6045918</t>
  </si>
  <si>
    <t>Santa Barbara County Office of Education</t>
  </si>
  <si>
    <t>CA-4210421</t>
  </si>
  <si>
    <t>Santa Barbara County Selpa JPA</t>
  </si>
  <si>
    <t>CA-4240378</t>
  </si>
  <si>
    <t>Santa Barbara Unified</t>
  </si>
  <si>
    <t>CA-4276786</t>
  </si>
  <si>
    <t>Santa Maria Joint Union High</t>
  </si>
  <si>
    <t>CA-4269310</t>
  </si>
  <si>
    <t>Santa Maria-Bonita</t>
  </si>
  <si>
    <t>CA-4269120</t>
  </si>
  <si>
    <t xml:space="preserve">Santa Ynez Valley Charter </t>
  </si>
  <si>
    <t>CA-6118434</t>
  </si>
  <si>
    <t xml:space="preserve"> </t>
  </si>
  <si>
    <t>Santa Ynez Valley Union High</t>
  </si>
  <si>
    <t>CA-4269328</t>
  </si>
  <si>
    <t>Solvang Elementary</t>
  </si>
  <si>
    <t>CA-4269336</t>
  </si>
  <si>
    <t xml:space="preserve">Trivium Charter </t>
  </si>
  <si>
    <t>CA-0124255</t>
  </si>
  <si>
    <t xml:space="preserve">Trivium Charter School Adventure </t>
  </si>
  <si>
    <t>CA-0137877</t>
  </si>
  <si>
    <t xml:space="preserve">Trivium Charter School Voyage </t>
  </si>
  <si>
    <t>CA-0137885</t>
  </si>
  <si>
    <t>Vista del Mar Union</t>
  </si>
  <si>
    <t>CA-4269344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</si>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</sst>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C25">
      <selection activeCell="K36" sqref="K36"/>
    </sheetView>
  </sheetViews>
  <sheetFormatPr defaultColWidth="12.57421875" defaultRowHeight="12.75"/>
  <cols>
    <col min="1" max="1" width="27.00390625" style="0" customWidth="1"/>
    <col min="2" max="2" width="65.140625" style="0" customWidth="1"/>
    <col min="3" max="3" width="13.421875" style="0" customWidth="1"/>
    <col min="4" max="4" width="23.57421875" style="0" customWidth="1"/>
    <col min="5" max="5" width="11.57421875" style="0" customWidth="1"/>
    <col min="6" max="6" width="13.140625" style="0" customWidth="1"/>
    <col min="7" max="7" width="13.710937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602343</v>
      </c>
      <c r="D2" s="5" t="s">
        <v>14</v>
      </c>
      <c r="E2" s="3">
        <v>1</v>
      </c>
      <c r="F2" s="3">
        <v>297</v>
      </c>
      <c r="G2" s="3">
        <v>17</v>
      </c>
      <c r="H2" s="6">
        <v>380000</v>
      </c>
      <c r="I2" s="6">
        <v>2828000</v>
      </c>
      <c r="J2" s="6">
        <v>673000</v>
      </c>
      <c r="K2" s="6">
        <f>M2*J2</f>
        <v>302850</v>
      </c>
      <c r="L2" s="6">
        <f>J2-K2</f>
        <v>370150</v>
      </c>
      <c r="M2" s="7">
        <v>0.45</v>
      </c>
      <c r="N2" s="8">
        <f>L2/(H2+I2+K2)</f>
        <v>0.10543030889955424</v>
      </c>
    </row>
    <row r="3" spans="1:14" ht="12.75">
      <c r="A3" s="2" t="s">
        <v>12</v>
      </c>
      <c r="B3" s="3" t="s">
        <v>15</v>
      </c>
      <c r="C3" s="4">
        <v>603720</v>
      </c>
      <c r="D3" s="5" t="s">
        <v>16</v>
      </c>
      <c r="E3" s="3">
        <v>1</v>
      </c>
      <c r="F3" s="3">
        <v>118</v>
      </c>
      <c r="G3" s="3">
        <v>7</v>
      </c>
      <c r="H3" s="6">
        <v>68000</v>
      </c>
      <c r="I3" s="6">
        <v>1902000</v>
      </c>
      <c r="J3" s="6">
        <v>402000</v>
      </c>
      <c r="K3" s="6">
        <f>M3*J3</f>
        <v>180900</v>
      </c>
      <c r="L3" s="6">
        <f>J3-K3</f>
        <v>221100</v>
      </c>
      <c r="M3" s="7">
        <v>0.45</v>
      </c>
      <c r="N3" s="8">
        <f>L3/(H3+I3+K3)</f>
        <v>0.10279417918080803</v>
      </c>
    </row>
    <row r="4" spans="1:14" ht="12.75">
      <c r="A4" s="2" t="s">
        <v>12</v>
      </c>
      <c r="B4" s="3" t="s">
        <v>17</v>
      </c>
      <c r="C4" s="4">
        <v>605280</v>
      </c>
      <c r="D4" s="5" t="s">
        <v>18</v>
      </c>
      <c r="E4" s="3">
        <v>1</v>
      </c>
      <c r="F4" s="3">
        <v>189</v>
      </c>
      <c r="G4" s="3">
        <v>10</v>
      </c>
      <c r="H4" s="6">
        <v>388000</v>
      </c>
      <c r="I4" s="6">
        <v>1575000</v>
      </c>
      <c r="J4" s="6">
        <v>2177000</v>
      </c>
      <c r="K4" s="6">
        <f>M4*J4</f>
        <v>979650</v>
      </c>
      <c r="L4" s="6">
        <f>J4-K4</f>
        <v>1197350</v>
      </c>
      <c r="M4" s="7">
        <v>0.45</v>
      </c>
      <c r="N4" s="8">
        <f>L4/(H4+I4+K4)</f>
        <v>0.40689514553208844</v>
      </c>
    </row>
    <row r="5" spans="1:14" ht="12.75">
      <c r="A5" s="2" t="s">
        <v>12</v>
      </c>
      <c r="B5" s="3" t="s">
        <v>19</v>
      </c>
      <c r="C5" s="4">
        <v>606330</v>
      </c>
      <c r="D5" s="5" t="s">
        <v>20</v>
      </c>
      <c r="E5" s="3">
        <v>2</v>
      </c>
      <c r="F5" s="3">
        <v>519</v>
      </c>
      <c r="G5" s="3">
        <v>25</v>
      </c>
      <c r="H5" s="6">
        <v>1152000</v>
      </c>
      <c r="I5" s="6">
        <v>9919000</v>
      </c>
      <c r="J5" s="6">
        <v>3006000</v>
      </c>
      <c r="K5" s="6">
        <f>M5*J5</f>
        <v>1352700</v>
      </c>
      <c r="L5" s="6">
        <f>J5-K5</f>
        <v>1653300</v>
      </c>
      <c r="M5" s="7">
        <v>0.45</v>
      </c>
      <c r="N5" s="8">
        <f>L5/(H5+I5+K5)</f>
        <v>0.13307629772129076</v>
      </c>
    </row>
    <row r="6" spans="1:14" ht="12.75">
      <c r="A6" s="2" t="s">
        <v>12</v>
      </c>
      <c r="B6" s="3" t="s">
        <v>21</v>
      </c>
      <c r="C6" s="4">
        <v>602488</v>
      </c>
      <c r="D6" s="5" t="s">
        <v>22</v>
      </c>
      <c r="E6" s="3">
        <v>1</v>
      </c>
      <c r="F6" s="3">
        <v>118</v>
      </c>
      <c r="G6" s="3">
        <v>2</v>
      </c>
      <c r="H6" s="6">
        <v>8000</v>
      </c>
      <c r="I6" s="6">
        <v>639000</v>
      </c>
      <c r="J6" s="6">
        <v>97000</v>
      </c>
      <c r="K6" s="6">
        <f>M6*J6</f>
        <v>43650</v>
      </c>
      <c r="L6" s="6">
        <f>J6-K6</f>
        <v>53350</v>
      </c>
      <c r="M6" s="7">
        <v>0.45</v>
      </c>
      <c r="N6" s="8">
        <f>L6/(H6+I6+K6)</f>
        <v>0.07724607254036053</v>
      </c>
    </row>
    <row r="7" spans="1:14" ht="12.75">
      <c r="A7" s="2" t="s">
        <v>12</v>
      </c>
      <c r="B7" s="3" t="s">
        <v>23</v>
      </c>
      <c r="C7" s="4">
        <v>607560</v>
      </c>
      <c r="D7" s="5" t="s">
        <v>24</v>
      </c>
      <c r="E7" s="3">
        <v>6</v>
      </c>
      <c r="F7" s="9">
        <v>2010</v>
      </c>
      <c r="G7" s="3">
        <v>114</v>
      </c>
      <c r="H7" s="6">
        <v>4734000</v>
      </c>
      <c r="I7" s="6">
        <v>31122000</v>
      </c>
      <c r="J7" s="6">
        <v>6200000</v>
      </c>
      <c r="K7" s="6">
        <f>M7*J7</f>
        <v>2790000</v>
      </c>
      <c r="L7" s="6">
        <f>J7-K7</f>
        <v>3410000</v>
      </c>
      <c r="M7" s="7">
        <v>0.45</v>
      </c>
      <c r="N7" s="8">
        <f>L7/(H7+I7+K7)</f>
        <v>0.08823681622936397</v>
      </c>
    </row>
    <row r="8" spans="1:14" ht="12.75">
      <c r="A8" s="2" t="s">
        <v>12</v>
      </c>
      <c r="B8" s="3" t="s">
        <v>25</v>
      </c>
      <c r="C8" s="4">
        <v>609270</v>
      </c>
      <c r="D8" s="5" t="s">
        <v>26</v>
      </c>
      <c r="E8" s="3">
        <v>1</v>
      </c>
      <c r="F8" s="9">
        <v>193</v>
      </c>
      <c r="G8" s="3">
        <v>16</v>
      </c>
      <c r="H8" s="6">
        <v>81000</v>
      </c>
      <c r="I8" s="6">
        <v>4508000</v>
      </c>
      <c r="J8" s="6">
        <v>459000</v>
      </c>
      <c r="K8" s="6">
        <f>M8*J8</f>
        <v>206550</v>
      </c>
      <c r="L8" s="6">
        <f>J8-K8</f>
        <v>252450</v>
      </c>
      <c r="M8" s="7">
        <v>0.45</v>
      </c>
      <c r="N8" s="8">
        <f>L8/(H8+I8+K8)</f>
        <v>0.052642554034469456</v>
      </c>
    </row>
    <row r="9" spans="1:14" ht="12.75">
      <c r="A9" s="2" t="s">
        <v>12</v>
      </c>
      <c r="B9" s="3" t="s">
        <v>27</v>
      </c>
      <c r="C9" s="4">
        <v>609330</v>
      </c>
      <c r="D9" s="5" t="s">
        <v>28</v>
      </c>
      <c r="E9" s="3">
        <v>2</v>
      </c>
      <c r="F9" s="9">
        <v>202</v>
      </c>
      <c r="G9" s="3">
        <v>13</v>
      </c>
      <c r="H9" s="6">
        <v>415000</v>
      </c>
      <c r="I9" s="6">
        <v>6563000</v>
      </c>
      <c r="J9" s="6">
        <v>1225000</v>
      </c>
      <c r="K9" s="6">
        <f>M9*J9</f>
        <v>551250</v>
      </c>
      <c r="L9" s="6">
        <f>J9-K9</f>
        <v>673750</v>
      </c>
      <c r="M9" s="7">
        <v>0.45</v>
      </c>
      <c r="N9" s="8">
        <f>L9/(H9+I9+K9)</f>
        <v>0.08948434439021151</v>
      </c>
    </row>
    <row r="10" spans="1:14" ht="12.75">
      <c r="A10" s="2" t="s">
        <v>12</v>
      </c>
      <c r="B10" s="3" t="s">
        <v>29</v>
      </c>
      <c r="C10" s="4">
        <v>600009</v>
      </c>
      <c r="D10" s="5" t="s">
        <v>30</v>
      </c>
      <c r="E10" s="3">
        <v>3</v>
      </c>
      <c r="F10" s="9">
        <v>182</v>
      </c>
      <c r="G10" s="3">
        <v>11</v>
      </c>
      <c r="H10" s="6">
        <v>402000</v>
      </c>
      <c r="I10" s="6">
        <v>2192000</v>
      </c>
      <c r="J10" s="6">
        <v>1707000</v>
      </c>
      <c r="K10" s="6">
        <f>M10*J10</f>
        <v>768150</v>
      </c>
      <c r="L10" s="6">
        <f>J10-K10</f>
        <v>938850</v>
      </c>
      <c r="M10" s="7">
        <v>0.45</v>
      </c>
      <c r="N10" s="8">
        <f>L10/(H10+I10+K10)</f>
        <v>0.2792409618845084</v>
      </c>
    </row>
    <row r="11" spans="1:14" ht="12.75">
      <c r="A11" s="2" t="s">
        <v>12</v>
      </c>
      <c r="B11" s="3" t="s">
        <v>31</v>
      </c>
      <c r="C11" s="4">
        <v>602378</v>
      </c>
      <c r="D11" s="5" t="s">
        <v>32</v>
      </c>
      <c r="E11" s="3">
        <v>1</v>
      </c>
      <c r="F11" s="9">
        <v>368</v>
      </c>
      <c r="G11" s="3">
        <v>23</v>
      </c>
      <c r="H11" s="6">
        <v>62000</v>
      </c>
      <c r="I11" s="6">
        <v>1017000</v>
      </c>
      <c r="J11" s="6">
        <v>3324000</v>
      </c>
      <c r="K11" s="6">
        <f>M11*J11</f>
        <v>1495800</v>
      </c>
      <c r="L11" s="6">
        <f>J11-K11</f>
        <v>1828200</v>
      </c>
      <c r="M11" s="7">
        <v>0.45</v>
      </c>
      <c r="N11" s="8">
        <f>L11/(H11+I11+K11)</f>
        <v>0.7100357309305577</v>
      </c>
    </row>
    <row r="12" spans="1:14" ht="12.75">
      <c r="A12" s="2" t="s">
        <v>12</v>
      </c>
      <c r="B12" s="3" t="s">
        <v>33</v>
      </c>
      <c r="C12" s="4">
        <v>615510</v>
      </c>
      <c r="D12" s="5" t="s">
        <v>34</v>
      </c>
      <c r="E12" s="3">
        <v>10</v>
      </c>
      <c r="F12" s="9">
        <v>3416</v>
      </c>
      <c r="G12" s="3">
        <v>179</v>
      </c>
      <c r="H12" s="6">
        <v>6120000</v>
      </c>
      <c r="I12" s="6">
        <v>48613000</v>
      </c>
      <c r="J12" s="6">
        <v>9416000</v>
      </c>
      <c r="K12" s="6">
        <f>M12*J12</f>
        <v>4237200</v>
      </c>
      <c r="L12" s="6">
        <f>J12-K12</f>
        <v>5178800</v>
      </c>
      <c r="M12" s="7">
        <v>0.45</v>
      </c>
      <c r="N12" s="8">
        <f>L12/(H12+I12+K12)</f>
        <v>0.08782062804603002</v>
      </c>
    </row>
    <row r="13" spans="1:14" ht="12.75">
      <c r="A13" s="2" t="s">
        <v>12</v>
      </c>
      <c r="B13" s="3" t="s">
        <v>35</v>
      </c>
      <c r="C13" s="4">
        <v>616260</v>
      </c>
      <c r="D13" s="5" t="s">
        <v>36</v>
      </c>
      <c r="E13" s="3">
        <v>3</v>
      </c>
      <c r="F13" s="9">
        <v>1279</v>
      </c>
      <c r="G13" s="3">
        <v>68</v>
      </c>
      <c r="H13" s="6">
        <v>3332000</v>
      </c>
      <c r="I13" s="6">
        <v>4344000</v>
      </c>
      <c r="J13" s="6">
        <v>16296000</v>
      </c>
      <c r="K13" s="6">
        <f>M13*J13</f>
        <v>7333200</v>
      </c>
      <c r="L13" s="6">
        <f>J13-K13</f>
        <v>8962800</v>
      </c>
      <c r="M13" s="7">
        <v>0.45</v>
      </c>
      <c r="N13" s="8">
        <f>L13/(H13+I13+K13)</f>
        <v>0.5971537457026357</v>
      </c>
    </row>
    <row r="14" spans="1:14" ht="12.75">
      <c r="A14" s="2" t="s">
        <v>12</v>
      </c>
      <c r="B14" s="3" t="s">
        <v>37</v>
      </c>
      <c r="C14" s="4">
        <v>617490</v>
      </c>
      <c r="D14" s="5" t="s">
        <v>38</v>
      </c>
      <c r="E14" s="3">
        <v>3</v>
      </c>
      <c r="F14" s="9">
        <v>839</v>
      </c>
      <c r="G14" s="3">
        <v>44</v>
      </c>
      <c r="H14" s="6">
        <v>925000</v>
      </c>
      <c r="I14" s="6">
        <v>12700000</v>
      </c>
      <c r="J14" s="6">
        <v>1813000</v>
      </c>
      <c r="K14" s="6">
        <f>M14*J14</f>
        <v>815850</v>
      </c>
      <c r="L14" s="6">
        <f>J14-K14</f>
        <v>997150</v>
      </c>
      <c r="M14" s="7">
        <v>0.45</v>
      </c>
      <c r="N14" s="8">
        <f>L14/(H14+I14+K14)</f>
        <v>0.06905064452577238</v>
      </c>
    </row>
    <row r="15" spans="1:14" ht="12.75">
      <c r="A15" s="2" t="s">
        <v>12</v>
      </c>
      <c r="B15" s="3" t="s">
        <v>39</v>
      </c>
      <c r="C15" s="4">
        <v>622410</v>
      </c>
      <c r="D15" s="5" t="s">
        <v>40</v>
      </c>
      <c r="E15" s="3">
        <v>16</v>
      </c>
      <c r="F15" s="9">
        <v>9061</v>
      </c>
      <c r="G15" s="3">
        <v>448</v>
      </c>
      <c r="H15" s="6">
        <v>18249000</v>
      </c>
      <c r="I15" s="6">
        <v>32817000</v>
      </c>
      <c r="J15" s="6">
        <v>86762000</v>
      </c>
      <c r="K15" s="6">
        <f>M15*J15</f>
        <v>39042900</v>
      </c>
      <c r="L15" s="6">
        <f>J15-K15</f>
        <v>47719100</v>
      </c>
      <c r="M15" s="7">
        <v>0.45</v>
      </c>
      <c r="N15" s="8">
        <f>L15/(H15+I15+K15)</f>
        <v>0.5295714407788797</v>
      </c>
    </row>
    <row r="16" spans="1:14" ht="12.75">
      <c r="A16" s="2" t="s">
        <v>12</v>
      </c>
      <c r="B16" s="3" t="s">
        <v>41</v>
      </c>
      <c r="C16" s="4">
        <v>622920</v>
      </c>
      <c r="D16" s="5" t="s">
        <v>42</v>
      </c>
      <c r="E16" s="3">
        <v>1</v>
      </c>
      <c r="F16" s="9">
        <v>163</v>
      </c>
      <c r="G16" s="3">
        <v>11</v>
      </c>
      <c r="H16" s="6">
        <v>69000</v>
      </c>
      <c r="I16" s="6">
        <v>2227000</v>
      </c>
      <c r="J16" s="6">
        <v>491000</v>
      </c>
      <c r="K16" s="6">
        <f>M16*J16</f>
        <v>220950</v>
      </c>
      <c r="L16" s="6">
        <f>J16-K16</f>
        <v>270050</v>
      </c>
      <c r="M16" s="7">
        <v>0.45</v>
      </c>
      <c r="N16" s="8">
        <f>L16/(H16+I16+K16)</f>
        <v>0.1072925564671527</v>
      </c>
    </row>
    <row r="17" spans="1:14" ht="12.75">
      <c r="A17" s="2" t="s">
        <v>12</v>
      </c>
      <c r="B17" s="3" t="s">
        <v>43</v>
      </c>
      <c r="C17" s="4">
        <v>601719</v>
      </c>
      <c r="D17" s="5" t="s">
        <v>44</v>
      </c>
      <c r="E17" s="3">
        <v>1</v>
      </c>
      <c r="F17" s="9">
        <v>453</v>
      </c>
      <c r="G17" s="3">
        <v>18</v>
      </c>
      <c r="H17" s="6">
        <v>707000</v>
      </c>
      <c r="I17" s="6">
        <v>1607000</v>
      </c>
      <c r="J17" s="6">
        <v>2841000</v>
      </c>
      <c r="K17" s="6">
        <f>M17*J17</f>
        <v>1278450</v>
      </c>
      <c r="L17" s="6">
        <f>J17-K17</f>
        <v>1562550</v>
      </c>
      <c r="M17" s="7">
        <v>0.45</v>
      </c>
      <c r="N17" s="8">
        <f>L17/(H17+I17+K17)</f>
        <v>0.4349538615707943</v>
      </c>
    </row>
    <row r="18" spans="1:14" ht="12.75">
      <c r="A18" s="2" t="s">
        <v>12</v>
      </c>
      <c r="B18" s="3" t="s">
        <v>45</v>
      </c>
      <c r="C18" s="4">
        <v>625500</v>
      </c>
      <c r="D18" s="5" t="s">
        <v>46</v>
      </c>
      <c r="E18" s="3">
        <v>1</v>
      </c>
      <c r="F18" s="9">
        <v>353</v>
      </c>
      <c r="G18" s="3">
        <v>30</v>
      </c>
      <c r="H18" s="6">
        <v>515000</v>
      </c>
      <c r="I18" s="6">
        <v>14312000</v>
      </c>
      <c r="J18" s="6">
        <v>1747000</v>
      </c>
      <c r="K18" s="6">
        <f>M18*J18</f>
        <v>786150</v>
      </c>
      <c r="L18" s="6">
        <f>J18-K18</f>
        <v>960850</v>
      </c>
      <c r="M18" s="7">
        <v>0.45</v>
      </c>
      <c r="N18" s="8">
        <f>L18/(H18+I18+K18)</f>
        <v>0.061541072749573274</v>
      </c>
    </row>
    <row r="19" spans="1:14" ht="12.75">
      <c r="A19" s="2" t="s">
        <v>12</v>
      </c>
      <c r="B19" s="3" t="s">
        <v>47</v>
      </c>
      <c r="C19" s="4">
        <v>601501</v>
      </c>
      <c r="D19" s="5" t="s">
        <v>48</v>
      </c>
      <c r="E19" s="3">
        <v>1</v>
      </c>
      <c r="F19" s="9">
        <v>39</v>
      </c>
      <c r="G19" s="3">
        <v>4</v>
      </c>
      <c r="H19" s="6">
        <v>12000</v>
      </c>
      <c r="I19" s="6">
        <v>376000</v>
      </c>
      <c r="J19" s="6">
        <v>154000</v>
      </c>
      <c r="K19" s="6">
        <f>M19*J19</f>
        <v>69300</v>
      </c>
      <c r="L19" s="6">
        <f>J19-K19</f>
        <v>84700</v>
      </c>
      <c r="M19" s="7">
        <v>0.45</v>
      </c>
      <c r="N19" s="8">
        <f>L19/(H19+I19+K19)</f>
        <v>0.18521758145637437</v>
      </c>
    </row>
    <row r="20" spans="1:14" ht="12.75">
      <c r="A20" s="2" t="s">
        <v>12</v>
      </c>
      <c r="B20" s="3" t="s">
        <v>49</v>
      </c>
      <c r="C20" s="4">
        <v>602132</v>
      </c>
      <c r="D20" s="5" t="s">
        <v>50</v>
      </c>
      <c r="E20" s="3">
        <v>1</v>
      </c>
      <c r="F20" s="9">
        <v>112</v>
      </c>
      <c r="G20" s="3">
        <v>5</v>
      </c>
      <c r="H20" s="6">
        <v>85000</v>
      </c>
      <c r="I20" s="6">
        <v>97000</v>
      </c>
      <c r="J20" s="6">
        <v>1601000</v>
      </c>
      <c r="K20" s="6">
        <f>M20*J20</f>
        <v>720450</v>
      </c>
      <c r="L20" s="6">
        <f>J20-K20</f>
        <v>880550</v>
      </c>
      <c r="M20" s="7">
        <v>0.45</v>
      </c>
      <c r="N20" s="8">
        <f>L20/(H20+I20+K20)</f>
        <v>0.9757327275749349</v>
      </c>
    </row>
    <row r="21" spans="1:14" ht="12.75">
      <c r="A21" s="2" t="s">
        <v>12</v>
      </c>
      <c r="B21" s="3" t="s">
        <v>51</v>
      </c>
      <c r="C21" s="4">
        <v>602042</v>
      </c>
      <c r="D21" s="5" t="s">
        <v>52</v>
      </c>
      <c r="E21" s="3">
        <v>1</v>
      </c>
      <c r="F21" s="9">
        <v>152</v>
      </c>
      <c r="G21" s="3">
        <v>6</v>
      </c>
      <c r="H21" s="6">
        <v>153000</v>
      </c>
      <c r="I21" s="6">
        <v>487000</v>
      </c>
      <c r="J21" s="6">
        <v>2549000</v>
      </c>
      <c r="K21" s="6">
        <f>M21*J21</f>
        <v>1147050</v>
      </c>
      <c r="L21" s="6">
        <f>J21-K21</f>
        <v>1401950</v>
      </c>
      <c r="M21" s="7">
        <v>0.45</v>
      </c>
      <c r="N21" s="8">
        <f>L21/(H21+I21+K21)</f>
        <v>0.7845051901177919</v>
      </c>
    </row>
    <row r="22" spans="1:14" ht="12.75">
      <c r="A22" s="2" t="s">
        <v>12</v>
      </c>
      <c r="B22" s="3" t="s">
        <v>53</v>
      </c>
      <c r="C22" s="4">
        <v>602480</v>
      </c>
      <c r="D22" s="5" t="s">
        <v>54</v>
      </c>
      <c r="E22" s="3">
        <v>1</v>
      </c>
      <c r="F22" s="9">
        <v>80</v>
      </c>
      <c r="G22" s="3">
        <v>4</v>
      </c>
      <c r="H22" s="6">
        <v>79000</v>
      </c>
      <c r="I22" s="6">
        <v>1526000</v>
      </c>
      <c r="J22" s="6">
        <v>298000</v>
      </c>
      <c r="K22" s="6">
        <f>M22*J22</f>
        <v>134100</v>
      </c>
      <c r="L22" s="6">
        <f>J22-K22</f>
        <v>163900</v>
      </c>
      <c r="M22" s="7">
        <v>0.45</v>
      </c>
      <c r="N22" s="8">
        <f>L22/(H22+I22+K22)</f>
        <v>0.09424414927261227</v>
      </c>
    </row>
    <row r="23" spans="1:14" ht="12.75">
      <c r="A23" s="2" t="s">
        <v>12</v>
      </c>
      <c r="B23" s="3" t="s">
        <v>55</v>
      </c>
      <c r="C23" s="4">
        <v>628710</v>
      </c>
      <c r="D23" s="5" t="s">
        <v>56</v>
      </c>
      <c r="E23" s="3">
        <v>10</v>
      </c>
      <c r="F23" s="9">
        <v>4717</v>
      </c>
      <c r="G23" s="3">
        <v>195</v>
      </c>
      <c r="H23" s="6">
        <v>6171000</v>
      </c>
      <c r="I23" s="6">
        <v>22808000</v>
      </c>
      <c r="J23" s="6">
        <v>36219000</v>
      </c>
      <c r="K23" s="6">
        <f>M23*J23</f>
        <v>16298550</v>
      </c>
      <c r="L23" s="6">
        <f>J23-K23</f>
        <v>19920450</v>
      </c>
      <c r="M23" s="7">
        <v>0.45</v>
      </c>
      <c r="N23" s="8">
        <f>L23/(H23+I23+K23)</f>
        <v>0.4399630722068663</v>
      </c>
    </row>
    <row r="24" spans="1:14" ht="12.75">
      <c r="A24" s="2" t="s">
        <v>12</v>
      </c>
      <c r="B24" s="3" t="s">
        <v>57</v>
      </c>
      <c r="C24" s="4">
        <v>601513</v>
      </c>
      <c r="D24" s="5" t="s">
        <v>58</v>
      </c>
      <c r="E24" s="3">
        <v>1</v>
      </c>
      <c r="F24" s="9">
        <v>767</v>
      </c>
      <c r="G24" s="3">
        <v>33</v>
      </c>
      <c r="H24" s="6">
        <v>624000</v>
      </c>
      <c r="I24" s="6">
        <v>6293000</v>
      </c>
      <c r="J24" s="6">
        <v>1272000</v>
      </c>
      <c r="K24" s="6">
        <f>M24*J24</f>
        <v>572400</v>
      </c>
      <c r="L24" s="6">
        <f>J24-K24</f>
        <v>699600</v>
      </c>
      <c r="M24" s="7">
        <v>0.45</v>
      </c>
      <c r="N24" s="8">
        <f>L24/(H24+I24+K24)</f>
        <v>0.09341202232488584</v>
      </c>
    </row>
    <row r="25" spans="1:14" ht="12.75">
      <c r="A25" s="2" t="s">
        <v>12</v>
      </c>
      <c r="B25" s="3" t="s">
        <v>59</v>
      </c>
      <c r="C25" s="4">
        <v>691034</v>
      </c>
      <c r="D25" s="5" t="s">
        <v>60</v>
      </c>
      <c r="E25" s="3">
        <v>3</v>
      </c>
      <c r="F25" s="9">
        <v>86</v>
      </c>
      <c r="G25" s="3">
        <v>16</v>
      </c>
      <c r="H25" s="6">
        <v>14827000</v>
      </c>
      <c r="I25" s="6">
        <v>63062000</v>
      </c>
      <c r="J25" s="6">
        <v>25740000</v>
      </c>
      <c r="K25" s="6">
        <f>M25*J25</f>
        <v>11583000</v>
      </c>
      <c r="L25" s="6">
        <f>J25-K25</f>
        <v>14157000</v>
      </c>
      <c r="M25" s="7">
        <v>0.45</v>
      </c>
      <c r="N25" s="8">
        <f>L25/(H25+I25+K25)</f>
        <v>0.15822827253218885</v>
      </c>
    </row>
    <row r="26" spans="1:14" ht="12.75">
      <c r="A26" s="2" t="s">
        <v>12</v>
      </c>
      <c r="B26" s="3" t="s">
        <v>61</v>
      </c>
      <c r="C26" s="4">
        <v>601404</v>
      </c>
      <c r="D26" s="5" t="s">
        <v>62</v>
      </c>
      <c r="E26" s="3">
        <v>0</v>
      </c>
      <c r="F26" s="9">
        <v>0</v>
      </c>
      <c r="G26" s="3">
        <v>0</v>
      </c>
      <c r="H26" s="6">
        <v>21344000</v>
      </c>
      <c r="I26" s="6">
        <v>3861000</v>
      </c>
      <c r="J26" s="6">
        <v>32505000</v>
      </c>
      <c r="K26" s="6">
        <f>M26*J26</f>
        <v>14627250</v>
      </c>
      <c r="L26" s="6">
        <f>J26-K26</f>
        <v>17877750</v>
      </c>
      <c r="M26" s="7">
        <v>0.45</v>
      </c>
      <c r="N26" s="8">
        <f>L26/(H26+I26+K26)</f>
        <v>0.4488260140966177</v>
      </c>
    </row>
    <row r="27" spans="1:14" ht="12.75">
      <c r="A27" s="2" t="s">
        <v>12</v>
      </c>
      <c r="B27" s="3" t="s">
        <v>63</v>
      </c>
      <c r="C27" s="4">
        <v>601414</v>
      </c>
      <c r="D27" s="5" t="s">
        <v>64</v>
      </c>
      <c r="E27" s="3">
        <v>21</v>
      </c>
      <c r="F27" s="9">
        <v>12583</v>
      </c>
      <c r="G27" s="3">
        <v>659</v>
      </c>
      <c r="H27" s="6">
        <v>21158000</v>
      </c>
      <c r="I27" s="6">
        <v>171919000</v>
      </c>
      <c r="J27" s="6">
        <v>44040000</v>
      </c>
      <c r="K27" s="6">
        <f>M27*J27</f>
        <v>19818000</v>
      </c>
      <c r="L27" s="6">
        <f>J27-K27</f>
        <v>24222000</v>
      </c>
      <c r="M27" s="7">
        <v>0.45</v>
      </c>
      <c r="N27" s="8">
        <f>L27/(H27+I27+K27)</f>
        <v>0.11377439582892976</v>
      </c>
    </row>
    <row r="28" spans="1:14" ht="12.75">
      <c r="A28" s="2" t="s">
        <v>12</v>
      </c>
      <c r="B28" s="3" t="s">
        <v>65</v>
      </c>
      <c r="C28" s="4">
        <v>635670</v>
      </c>
      <c r="D28" s="5" t="s">
        <v>66</v>
      </c>
      <c r="E28" s="3">
        <v>4</v>
      </c>
      <c r="F28" s="9">
        <v>9251</v>
      </c>
      <c r="G28" s="3">
        <v>402</v>
      </c>
      <c r="H28" s="6">
        <v>16603000</v>
      </c>
      <c r="I28" s="6">
        <v>56944000</v>
      </c>
      <c r="J28" s="6">
        <v>78399000</v>
      </c>
      <c r="K28" s="6">
        <f>M28*J28</f>
        <v>35279550</v>
      </c>
      <c r="L28" s="6">
        <f>J28-K28</f>
        <v>43119450</v>
      </c>
      <c r="M28" s="7">
        <v>0.45</v>
      </c>
      <c r="N28" s="8">
        <f>L28/(H28+I28+K28)</f>
        <v>0.3962217859520494</v>
      </c>
    </row>
    <row r="29" spans="1:14" ht="12.75">
      <c r="A29" s="2" t="s">
        <v>12</v>
      </c>
      <c r="B29" s="3" t="s">
        <v>67</v>
      </c>
      <c r="C29" s="4">
        <v>605580</v>
      </c>
      <c r="D29" s="5" t="s">
        <v>68</v>
      </c>
      <c r="E29" s="3">
        <v>21</v>
      </c>
      <c r="F29" s="9">
        <v>16703</v>
      </c>
      <c r="G29" s="3">
        <v>778</v>
      </c>
      <c r="H29" s="6">
        <v>44767000</v>
      </c>
      <c r="I29" s="6">
        <v>47485000</v>
      </c>
      <c r="J29" s="6">
        <v>182519000</v>
      </c>
      <c r="K29" s="6">
        <f>M29*J29</f>
        <v>82133550</v>
      </c>
      <c r="L29" s="6">
        <f>J29-K29</f>
        <v>100385450</v>
      </c>
      <c r="M29" s="7">
        <v>0.45</v>
      </c>
      <c r="N29" s="8">
        <f>L29/(H29+I29+K29)</f>
        <v>0.5756523404605485</v>
      </c>
    </row>
    <row r="30" spans="1:14" ht="12.75">
      <c r="A30" s="2" t="s">
        <v>12</v>
      </c>
      <c r="B30" s="3" t="s">
        <v>69</v>
      </c>
      <c r="C30" s="4">
        <v>602197</v>
      </c>
      <c r="D30" s="5" t="s">
        <v>70</v>
      </c>
      <c r="E30" s="3">
        <v>1</v>
      </c>
      <c r="F30" s="3">
        <v>165</v>
      </c>
      <c r="G30" s="3">
        <v>10</v>
      </c>
      <c r="H30" s="6">
        <v>0</v>
      </c>
      <c r="I30" s="6">
        <v>0</v>
      </c>
      <c r="J30" s="6">
        <v>0</v>
      </c>
      <c r="K30" s="6">
        <f>M30*J30</f>
        <v>0</v>
      </c>
      <c r="L30" s="6">
        <f>J30-K30</f>
        <v>0</v>
      </c>
      <c r="M30" s="7">
        <v>0.45</v>
      </c>
      <c r="N30" s="8" t="s">
        <v>71</v>
      </c>
    </row>
    <row r="31" spans="1:14" ht="12.75">
      <c r="A31" s="2" t="s">
        <v>12</v>
      </c>
      <c r="B31" s="3" t="s">
        <v>72</v>
      </c>
      <c r="C31" s="4">
        <v>635850</v>
      </c>
      <c r="D31" s="5" t="s">
        <v>73</v>
      </c>
      <c r="E31" s="3">
        <v>2</v>
      </c>
      <c r="F31" s="3">
        <v>853</v>
      </c>
      <c r="G31" s="3">
        <v>47</v>
      </c>
      <c r="H31" s="6">
        <v>630000</v>
      </c>
      <c r="I31" s="6">
        <v>14324000</v>
      </c>
      <c r="J31" s="6">
        <v>1497000</v>
      </c>
      <c r="K31" s="6">
        <f>M31*J31</f>
        <v>673650</v>
      </c>
      <c r="L31" s="6">
        <f>J31-K31</f>
        <v>823350</v>
      </c>
      <c r="M31" s="7">
        <v>0.45</v>
      </c>
      <c r="N31" s="8">
        <f>L31/(H31+I31+K31)</f>
        <v>0.05268546454521313</v>
      </c>
    </row>
    <row r="32" spans="1:14" ht="12.75">
      <c r="A32" s="2" t="s">
        <v>12</v>
      </c>
      <c r="B32" s="3" t="s">
        <v>74</v>
      </c>
      <c r="C32" s="4">
        <v>637110</v>
      </c>
      <c r="D32" s="5" t="s">
        <v>75</v>
      </c>
      <c r="E32" s="3">
        <v>1</v>
      </c>
      <c r="F32" s="3">
        <v>593</v>
      </c>
      <c r="G32" s="3">
        <v>33</v>
      </c>
      <c r="H32" s="6">
        <v>1220000</v>
      </c>
      <c r="I32" s="6">
        <v>4447000</v>
      </c>
      <c r="J32" s="6">
        <v>2608000</v>
      </c>
      <c r="K32" s="6">
        <f>M32*J32</f>
        <v>1173600</v>
      </c>
      <c r="L32" s="6">
        <f>J32-K32</f>
        <v>1434400</v>
      </c>
      <c r="M32" s="7">
        <v>0.45</v>
      </c>
      <c r="N32" s="8">
        <f>L32/(H32+I32+K32)</f>
        <v>0.2096892085489577</v>
      </c>
    </row>
    <row r="33" spans="1:14" ht="12.75">
      <c r="A33" s="2" t="s">
        <v>12</v>
      </c>
      <c r="B33" s="3" t="s">
        <v>76</v>
      </c>
      <c r="C33" s="4">
        <v>602401</v>
      </c>
      <c r="D33" s="5" t="s">
        <v>77</v>
      </c>
      <c r="E33" s="3">
        <v>1</v>
      </c>
      <c r="F33" s="3">
        <v>321</v>
      </c>
      <c r="G33" s="3">
        <v>18</v>
      </c>
      <c r="H33" s="6">
        <v>138000</v>
      </c>
      <c r="I33" s="6">
        <v>608000</v>
      </c>
      <c r="J33" s="6">
        <v>2488000</v>
      </c>
      <c r="K33" s="6">
        <f>M33*J33</f>
        <v>1119600</v>
      </c>
      <c r="L33" s="6">
        <f>J33-K33</f>
        <v>1368400</v>
      </c>
      <c r="M33" s="7">
        <v>0.45</v>
      </c>
      <c r="N33" s="8">
        <f>L33/(H33+I33+K33)</f>
        <v>0.7334905660377359</v>
      </c>
    </row>
    <row r="34" spans="1:14" ht="12.75">
      <c r="A34" s="2" t="s">
        <v>12</v>
      </c>
      <c r="B34" s="3" t="s">
        <v>78</v>
      </c>
      <c r="C34" s="4">
        <v>601631</v>
      </c>
      <c r="D34" s="5" t="s">
        <v>79</v>
      </c>
      <c r="E34" s="3">
        <v>1</v>
      </c>
      <c r="F34" s="3">
        <v>240</v>
      </c>
      <c r="G34" s="3">
        <v>12</v>
      </c>
      <c r="H34" s="6">
        <v>81000</v>
      </c>
      <c r="I34" s="6">
        <v>453000</v>
      </c>
      <c r="J34" s="6">
        <v>1833000</v>
      </c>
      <c r="K34" s="6">
        <f>M34*J34</f>
        <v>824850</v>
      </c>
      <c r="L34" s="6">
        <f>J34-K34</f>
        <v>1008150</v>
      </c>
      <c r="M34" s="7">
        <v>0.45</v>
      </c>
      <c r="N34" s="8">
        <f>L34/(H34+I34+K34)</f>
        <v>0.741914118556132</v>
      </c>
    </row>
    <row r="35" spans="1:14" ht="12.75">
      <c r="A35" s="2" t="s">
        <v>12</v>
      </c>
      <c r="B35" s="3" t="s">
        <v>80</v>
      </c>
      <c r="C35" s="4">
        <v>601938</v>
      </c>
      <c r="D35" s="5" t="s">
        <v>81</v>
      </c>
      <c r="E35" s="3">
        <v>1</v>
      </c>
      <c r="F35" s="3">
        <v>297</v>
      </c>
      <c r="G35" s="3">
        <v>17</v>
      </c>
      <c r="H35" s="6">
        <v>74000</v>
      </c>
      <c r="I35" s="6">
        <v>448000</v>
      </c>
      <c r="J35" s="6">
        <v>1818000</v>
      </c>
      <c r="K35" s="6">
        <f>M35*J35</f>
        <v>818100</v>
      </c>
      <c r="L35" s="6">
        <f>J35-K35</f>
        <v>999900</v>
      </c>
      <c r="M35" s="7">
        <v>0.45</v>
      </c>
      <c r="N35" s="8">
        <f>L35/(H35+I35+K35)</f>
        <v>0.7461383478844862</v>
      </c>
    </row>
    <row r="36" spans="1:14" ht="12.75">
      <c r="A36" s="2" t="s">
        <v>12</v>
      </c>
      <c r="B36" s="10" t="s">
        <v>82</v>
      </c>
      <c r="C36" s="11">
        <v>641220</v>
      </c>
      <c r="D36" s="12" t="s">
        <v>83</v>
      </c>
      <c r="E36" s="10">
        <v>1</v>
      </c>
      <c r="F36" s="10">
        <v>39</v>
      </c>
      <c r="G36" s="10">
        <v>6</v>
      </c>
      <c r="H36" s="6">
        <v>141000</v>
      </c>
      <c r="I36" s="6">
        <v>1037000</v>
      </c>
      <c r="J36" s="6">
        <v>171000</v>
      </c>
      <c r="K36" s="6">
        <f>M36*J36</f>
        <v>76950</v>
      </c>
      <c r="L36" s="6">
        <f>J36-K36</f>
        <v>94050</v>
      </c>
      <c r="M36" s="7">
        <v>0.45</v>
      </c>
      <c r="N36" s="8">
        <f>L36/(H36+I36+K36)</f>
        <v>0.07494322482967448</v>
      </c>
    </row>
    <row r="38" spans="1:14" ht="12.75">
      <c r="A38" s="2" t="s">
        <v>84</v>
      </c>
      <c r="B38" s="2">
        <v>35</v>
      </c>
      <c r="C38" s="2"/>
      <c r="D38" s="2"/>
      <c r="E38" s="2">
        <f>SUM(E2:E36)</f>
        <v>126</v>
      </c>
      <c r="F38" s="6">
        <f>SUM(F2:F36)</f>
        <v>66758</v>
      </c>
      <c r="G38" s="6">
        <f>SUM(G2:G36)</f>
        <v>3281</v>
      </c>
      <c r="H38" s="6">
        <f>SUM(H2:H36)</f>
        <v>165714000</v>
      </c>
      <c r="I38" s="6">
        <f>SUM(I2:I36)</f>
        <v>575060000</v>
      </c>
      <c r="J38" s="6">
        <f>SUM(J2:J36)</f>
        <v>554347000</v>
      </c>
      <c r="K38" s="6">
        <f>SUM(K2:K36)</f>
        <v>249456150</v>
      </c>
      <c r="L38" s="6">
        <f>SUM(L2:L36)</f>
        <v>304890850</v>
      </c>
      <c r="N38" s="8">
        <f>L38/(H38+I38+K38)</f>
        <v>0.3078989768186719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2024-03-10T03:43:20Z</dcterms:modified>
  <cp:category/>
  <cp:version/>
  <cp:contentType/>
  <cp:contentStatus/>
  <cp:revision>16</cp:revision>
</cp:coreProperties>
</file>